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0" yWindow="0" windowWidth="24700" windowHeight="15560" activeTab="1"/>
  </bookViews>
  <sheets>
    <sheet name="APRE Powerlifting " sheetId="1" r:id="rId1"/>
    <sheet name=" APRE 6 SPEED STRENGTH" sheetId="2" r:id="rId2"/>
    <sheet name="APRE HYPERTROPHY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3" l="1"/>
  <c r="D58" i="2"/>
  <c r="D56" i="2"/>
  <c r="D54" i="2"/>
  <c r="D52" i="2"/>
  <c r="D53" i="2"/>
  <c r="G58" i="2"/>
  <c r="G56" i="2"/>
  <c r="G54" i="2"/>
  <c r="G52" i="2"/>
  <c r="G53" i="2"/>
  <c r="J58" i="2"/>
  <c r="J56" i="2"/>
  <c r="J54" i="2"/>
  <c r="J52" i="2"/>
  <c r="J57" i="1"/>
  <c r="G57" i="1"/>
  <c r="D57" i="1"/>
  <c r="D55" i="1"/>
  <c r="G55" i="1"/>
  <c r="J55" i="1"/>
  <c r="G51" i="1"/>
  <c r="J51" i="1"/>
  <c r="D51" i="1"/>
  <c r="D58" i="3"/>
  <c r="D56" i="3"/>
  <c r="J56" i="3"/>
  <c r="G56" i="3"/>
  <c r="G58" i="3"/>
  <c r="J58" i="3"/>
  <c r="J57" i="3"/>
  <c r="J54" i="3"/>
  <c r="J55" i="3"/>
  <c r="J52" i="3"/>
  <c r="G57" i="3"/>
  <c r="G54" i="3"/>
  <c r="G55" i="3"/>
  <c r="G52" i="3"/>
  <c r="D57" i="3"/>
  <c r="D54" i="3"/>
  <c r="D55" i="3"/>
  <c r="J57" i="2"/>
  <c r="M5" i="3"/>
  <c r="C7" i="3"/>
  <c r="M6" i="3"/>
  <c r="F7" i="3"/>
  <c r="I7" i="3"/>
  <c r="I17" i="3"/>
  <c r="J59" i="3"/>
  <c r="F17" i="3"/>
  <c r="G59" i="3"/>
  <c r="C17" i="3"/>
  <c r="D59" i="3"/>
  <c r="J53" i="2"/>
  <c r="M7" i="2"/>
  <c r="I9" i="2"/>
  <c r="I19" i="2"/>
  <c r="J59" i="2"/>
  <c r="M6" i="2"/>
  <c r="F9" i="2"/>
  <c r="F19" i="2"/>
  <c r="G59" i="2"/>
  <c r="M7" i="3"/>
  <c r="M5" i="2"/>
  <c r="C9" i="2"/>
  <c r="M6" i="1"/>
  <c r="I8" i="1"/>
  <c r="M4" i="1"/>
  <c r="C8" i="1"/>
  <c r="M5" i="1"/>
  <c r="F8" i="1"/>
  <c r="J58" i="1"/>
  <c r="I18" i="1"/>
  <c r="J56" i="1"/>
  <c r="I55" i="1"/>
  <c r="I54" i="1"/>
  <c r="J53" i="1"/>
  <c r="J54" i="1"/>
  <c r="I16" i="1"/>
  <c r="I14" i="1"/>
  <c r="F18" i="1"/>
  <c r="G58" i="1"/>
  <c r="G56" i="1"/>
  <c r="F55" i="1"/>
  <c r="F54" i="1"/>
  <c r="G53" i="1"/>
  <c r="G54" i="1"/>
  <c r="F16" i="1"/>
  <c r="F14" i="1"/>
  <c r="D58" i="1"/>
  <c r="C18" i="1"/>
  <c r="D56" i="1"/>
  <c r="D53" i="1"/>
  <c r="D54" i="1"/>
  <c r="G57" i="2"/>
  <c r="G55" i="2"/>
  <c r="J55" i="2"/>
  <c r="J61" i="2"/>
  <c r="I25" i="2"/>
  <c r="G61" i="2"/>
  <c r="I15" i="2"/>
  <c r="I17" i="2"/>
  <c r="F15" i="2"/>
  <c r="F17" i="2"/>
  <c r="C19" i="2"/>
  <c r="C17" i="2"/>
  <c r="C15" i="2"/>
  <c r="J52" i="1"/>
  <c r="J60" i="1"/>
  <c r="I23" i="1"/>
  <c r="G52" i="1"/>
  <c r="G60" i="1"/>
  <c r="F23" i="1"/>
  <c r="C55" i="1"/>
  <c r="C54" i="1"/>
  <c r="D55" i="2"/>
  <c r="F25" i="2"/>
  <c r="D57" i="2"/>
  <c r="D59" i="2"/>
  <c r="D52" i="1"/>
  <c r="C16" i="1"/>
  <c r="C14" i="1"/>
  <c r="D53" i="3"/>
  <c r="J53" i="3"/>
  <c r="D61" i="2"/>
  <c r="C25" i="2"/>
  <c r="D60" i="1"/>
  <c r="C23" i="1"/>
  <c r="I13" i="3"/>
  <c r="I15" i="3"/>
  <c r="C15" i="3"/>
  <c r="C13" i="3"/>
  <c r="G53" i="3"/>
  <c r="F15" i="3"/>
  <c r="F13" i="3"/>
  <c r="D61" i="3"/>
  <c r="C22" i="3"/>
  <c r="C56" i="3"/>
  <c r="C55" i="3"/>
  <c r="J61" i="3"/>
  <c r="I22" i="3"/>
  <c r="I56" i="3"/>
  <c r="I55" i="3"/>
  <c r="G61" i="3"/>
  <c r="F22" i="3"/>
  <c r="F56" i="3"/>
  <c r="F55" i="3"/>
</calcChain>
</file>

<file path=xl/sharedStrings.xml><?xml version="1.0" encoding="utf-8"?>
<sst xmlns="http://schemas.openxmlformats.org/spreadsheetml/2006/main" count="125" uniqueCount="26">
  <si>
    <t>Enter a weight you have recently lifted</t>
  </si>
  <si>
    <t>warm up first</t>
  </si>
  <si>
    <t>week 1</t>
  </si>
  <si>
    <t>1 st set</t>
  </si>
  <si>
    <t>6 reps</t>
  </si>
  <si>
    <t>3rd set</t>
  </si>
  <si>
    <t>to failure</t>
  </si>
  <si>
    <t>Number of reps on set 3</t>
  </si>
  <si>
    <t>set 4 to failure</t>
  </si>
  <si>
    <t xml:space="preserve">Enter the number of repetitions of the weight </t>
  </si>
  <si>
    <t>SQUAT</t>
  </si>
  <si>
    <t>Theoretical 3 rep Max or Enter the previous week's 4 th set</t>
  </si>
  <si>
    <t>APRE Workout Powerlifting: Add your own Assistance Work</t>
  </si>
  <si>
    <t>BENCH</t>
  </si>
  <si>
    <t>DEADLIFT</t>
  </si>
  <si>
    <t>2nd set 3 REPS</t>
  </si>
  <si>
    <t xml:space="preserve">THIS PROGRAM IS ADAPTABLE </t>
  </si>
  <si>
    <t>FOR OLYMPIC LIFTING</t>
  </si>
  <si>
    <t>10 REPS</t>
  </si>
  <si>
    <t>2nd set 6 REPS</t>
  </si>
  <si>
    <t>Theoretical 6 rep Max or Enter the previous week's 4 th set</t>
  </si>
  <si>
    <t>Theoretical 10 rep Max or Enter the previous week's 4 th set</t>
  </si>
  <si>
    <t>APRE 6 SPEED STRENGTH</t>
  </si>
  <si>
    <t>12 reps</t>
  </si>
  <si>
    <t>2nd set 10 REPS</t>
  </si>
  <si>
    <t>12 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</si>
</sst>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" fontId="3" fillId="2" borderId="0" xfId="0" applyNumberFormat="1" applyFont="1" applyFill="1" applyBorder="1" applyAlignment="1">
      <alignment horizontal="right" wrapText="1"/>
    </xf>
    <xf numFmtId="1" fontId="0" fillId="6" borderId="6" xfId="0" applyNumberFormat="1" applyFill="1" applyBorder="1" applyAlignment="1">
      <alignment wrapText="1"/>
    </xf>
    <xf numFmtId="1" fontId="4" fillId="6" borderId="6" xfId="0" applyNumberFormat="1" applyFont="1" applyFill="1" applyBorder="1" applyAlignment="1">
      <alignment wrapText="1"/>
    </xf>
    <xf numFmtId="1" fontId="3" fillId="4" borderId="3" xfId="0" applyNumberFormat="1" applyFont="1" applyFill="1" applyBorder="1" applyAlignment="1">
      <alignment horizontal="right" wrapText="1"/>
    </xf>
    <xf numFmtId="1" fontId="4" fillId="3" borderId="7" xfId="0" applyNumberFormat="1" applyFont="1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1" fontId="0" fillId="3" borderId="8" xfId="0" applyNumberFormat="1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1" fontId="4" fillId="3" borderId="0" xfId="0" applyNumberFormat="1" applyFont="1" applyFill="1" applyBorder="1" applyAlignment="1">
      <alignment wrapText="1"/>
    </xf>
    <xf numFmtId="1" fontId="0" fillId="3" borderId="3" xfId="0" applyNumberFormat="1" applyFill="1" applyBorder="1" applyAlignment="1">
      <alignment wrapText="1"/>
    </xf>
    <xf numFmtId="1" fontId="2" fillId="0" borderId="0" xfId="0" applyNumberFormat="1" applyFont="1" applyAlignment="1">
      <alignment wrapText="1"/>
    </xf>
    <xf numFmtId="1" fontId="0" fillId="3" borderId="0" xfId="0" applyNumberFormat="1" applyFill="1" applyBorder="1" applyAlignment="1">
      <alignment wrapText="1"/>
    </xf>
    <xf numFmtId="1" fontId="1" fillId="5" borderId="6" xfId="0" applyNumberFormat="1" applyFont="1" applyFill="1" applyBorder="1" applyAlignment="1">
      <alignment wrapText="1"/>
    </xf>
    <xf numFmtId="1" fontId="4" fillId="5" borderId="6" xfId="0" applyNumberFormat="1" applyFont="1" applyFill="1" applyBorder="1" applyAlignment="1">
      <alignment wrapText="1"/>
    </xf>
    <xf numFmtId="1" fontId="0" fillId="3" borderId="2" xfId="0" applyNumberFormat="1" applyFill="1" applyBorder="1" applyAlignment="1">
      <alignment wrapText="1"/>
    </xf>
    <xf numFmtId="1" fontId="2" fillId="3" borderId="9" xfId="0" applyNumberFormat="1" applyFont="1" applyFill="1" applyBorder="1" applyAlignment="1">
      <alignment wrapText="1"/>
    </xf>
    <xf numFmtId="1" fontId="4" fillId="5" borderId="4" xfId="0" applyNumberFormat="1" applyFont="1" applyFill="1" applyBorder="1" applyAlignment="1">
      <alignment wrapText="1"/>
    </xf>
    <xf numFmtId="1" fontId="0" fillId="3" borderId="9" xfId="0" applyNumberFormat="1" applyFill="1" applyBorder="1" applyAlignment="1">
      <alignment wrapText="1"/>
    </xf>
    <xf numFmtId="1" fontId="0" fillId="3" borderId="10" xfId="0" applyNumberFormat="1" applyFill="1" applyBorder="1" applyAlignment="1">
      <alignment wrapText="1"/>
    </xf>
    <xf numFmtId="1" fontId="3" fillId="4" borderId="11" xfId="0" applyNumberFormat="1" applyFont="1" applyFill="1" applyBorder="1" applyAlignment="1">
      <alignment horizontal="right" wrapText="1"/>
    </xf>
    <xf numFmtId="1" fontId="0" fillId="7" borderId="0" xfId="0" applyNumberFormat="1" applyFill="1" applyAlignment="1">
      <alignment wrapText="1"/>
    </xf>
    <xf numFmtId="1" fontId="2" fillId="7" borderId="0" xfId="0" applyNumberFormat="1" applyFont="1" applyFill="1" applyAlignment="1">
      <alignment wrapText="1"/>
    </xf>
    <xf numFmtId="1" fontId="0" fillId="8" borderId="0" xfId="0" applyNumberFormat="1" applyFill="1" applyAlignment="1">
      <alignment wrapText="1"/>
    </xf>
    <xf numFmtId="1" fontId="0" fillId="8" borderId="6" xfId="0" applyNumberFormat="1" applyFill="1" applyBorder="1" applyAlignment="1">
      <alignment wrapText="1"/>
    </xf>
    <xf numFmtId="1" fontId="4" fillId="8" borderId="6" xfId="0" applyNumberFormat="1" applyFont="1" applyFill="1" applyBorder="1" applyAlignment="1">
      <alignment wrapText="1"/>
    </xf>
    <xf numFmtId="1" fontId="2" fillId="8" borderId="0" xfId="0" applyNumberFormat="1" applyFont="1" applyFill="1" applyAlignment="1">
      <alignment wrapText="1"/>
    </xf>
    <xf numFmtId="1" fontId="0" fillId="9" borderId="6" xfId="0" applyNumberFormat="1" applyFill="1" applyBorder="1" applyAlignment="1">
      <alignment wrapText="1"/>
    </xf>
    <xf numFmtId="1" fontId="0" fillId="10" borderId="6" xfId="0" applyNumberFormat="1" applyFill="1" applyBorder="1" applyAlignment="1">
      <alignment wrapText="1"/>
    </xf>
    <xf numFmtId="1" fontId="0" fillId="10" borderId="4" xfId="0" applyNumberForma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1" fontId="0" fillId="3" borderId="12" xfId="0" applyNumberFormat="1" applyFill="1" applyBorder="1" applyAlignment="1">
      <alignment wrapText="1"/>
    </xf>
    <xf numFmtId="1" fontId="0" fillId="3" borderId="13" xfId="0" applyNumberFormat="1" applyFill="1" applyBorder="1" applyAlignment="1">
      <alignment wrapText="1"/>
    </xf>
    <xf numFmtId="1" fontId="0" fillId="3" borderId="14" xfId="0" applyNumberFormat="1" applyFill="1" applyBorder="1" applyAlignment="1">
      <alignment wrapText="1"/>
    </xf>
    <xf numFmtId="1" fontId="2" fillId="3" borderId="15" xfId="0" applyNumberFormat="1" applyFont="1" applyFill="1" applyBorder="1" applyAlignment="1">
      <alignment wrapText="1"/>
    </xf>
    <xf numFmtId="1" fontId="0" fillId="3" borderId="16" xfId="0" applyNumberFormat="1" applyFill="1" applyBorder="1" applyAlignment="1">
      <alignment wrapText="1"/>
    </xf>
    <xf numFmtId="1" fontId="0" fillId="3" borderId="15" xfId="0" applyNumberFormat="1" applyFill="1" applyBorder="1" applyAlignment="1">
      <alignment wrapText="1"/>
    </xf>
    <xf numFmtId="1" fontId="0" fillId="3" borderId="17" xfId="0" applyNumberFormat="1" applyFill="1" applyBorder="1" applyAlignment="1">
      <alignment wrapText="1"/>
    </xf>
    <xf numFmtId="1" fontId="0" fillId="3" borderId="18" xfId="0" applyNumberFormat="1" applyFill="1" applyBorder="1" applyAlignment="1">
      <alignment wrapText="1"/>
    </xf>
    <xf numFmtId="1" fontId="0" fillId="3" borderId="19" xfId="0" applyNumberFormat="1" applyFill="1" applyBorder="1" applyAlignment="1">
      <alignment wrapText="1"/>
    </xf>
    <xf numFmtId="1" fontId="0" fillId="11" borderId="6" xfId="0" applyNumberFormat="1" applyFill="1" applyBorder="1" applyAlignment="1">
      <alignment wrapText="1"/>
    </xf>
    <xf numFmtId="1" fontId="0" fillId="6" borderId="4" xfId="0" applyNumberFormat="1" applyFill="1" applyBorder="1" applyAlignment="1">
      <alignment wrapText="1"/>
    </xf>
    <xf numFmtId="1" fontId="0" fillId="6" borderId="20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17" sqref="A17"/>
    </sheetView>
  </sheetViews>
  <sheetFormatPr baseColWidth="10" defaultColWidth="17.1640625" defaultRowHeight="12.75" customHeight="1" x14ac:dyDescent="0"/>
  <cols>
    <col min="2" max="2" width="55" customWidth="1"/>
    <col min="3" max="3" width="8" customWidth="1"/>
    <col min="4" max="4" width="8.33203125" customWidth="1"/>
    <col min="5" max="5" width="48.6640625" customWidth="1"/>
    <col min="6" max="6" width="8.6640625" customWidth="1"/>
    <col min="7" max="7" width="8.33203125" customWidth="1"/>
    <col min="8" max="8" width="49.5" customWidth="1"/>
    <col min="9" max="9" width="10.33203125" customWidth="1"/>
    <col min="10" max="10" width="8.5" customWidth="1"/>
  </cols>
  <sheetData>
    <row r="1" spans="1:13" ht="12.75" customHeight="1" thickBot="1">
      <c r="A1" s="1"/>
      <c r="B1" s="6" t="s">
        <v>12</v>
      </c>
      <c r="C1" s="7"/>
      <c r="D1" s="8"/>
      <c r="E1" s="22"/>
      <c r="F1" s="22"/>
      <c r="G1" s="22"/>
      <c r="H1" s="24"/>
      <c r="I1" s="24"/>
      <c r="J1" s="24"/>
      <c r="K1" s="1"/>
      <c r="L1" s="1"/>
      <c r="M1" s="1"/>
    </row>
    <row r="2" spans="1:13" ht="12.75" customHeight="1" thickTop="1">
      <c r="A2" s="1"/>
      <c r="B2" s="9"/>
      <c r="C2" s="10" t="s">
        <v>10</v>
      </c>
      <c r="D2" s="11"/>
      <c r="E2" s="22"/>
      <c r="F2" s="23" t="s">
        <v>13</v>
      </c>
      <c r="G2" s="22"/>
      <c r="H2" s="24"/>
      <c r="I2" s="27" t="s">
        <v>14</v>
      </c>
      <c r="J2" s="24"/>
      <c r="K2" s="1"/>
      <c r="L2" s="1"/>
      <c r="M2" s="1"/>
    </row>
    <row r="3" spans="1:13" ht="12.75" customHeight="1" thickBot="1">
      <c r="A3" s="1"/>
      <c r="B3" s="9"/>
      <c r="C3" s="13"/>
      <c r="D3" s="11"/>
      <c r="E3" s="22"/>
      <c r="F3" s="22"/>
      <c r="G3" s="22"/>
      <c r="H3" s="24"/>
      <c r="I3" s="24"/>
      <c r="J3" s="24"/>
      <c r="K3" s="1"/>
      <c r="L3" s="1"/>
      <c r="M3" s="1"/>
    </row>
    <row r="4" spans="1:13" ht="12.75" customHeight="1" thickTop="1" thickBot="1">
      <c r="A4" s="1"/>
      <c r="B4" s="9" t="s">
        <v>0</v>
      </c>
      <c r="C4" s="14">
        <v>315</v>
      </c>
      <c r="D4" s="11"/>
      <c r="E4" s="22" t="s">
        <v>0</v>
      </c>
      <c r="F4" s="26">
        <v>315</v>
      </c>
      <c r="G4" s="22"/>
      <c r="H4" s="24" t="s">
        <v>0</v>
      </c>
      <c r="I4" s="28">
        <v>315</v>
      </c>
      <c r="J4" s="24"/>
      <c r="K4" s="1"/>
      <c r="L4" s="1"/>
      <c r="M4" s="1">
        <f>C4/(1.0278-(0.0278*C6))</f>
        <v>354.4104410441044</v>
      </c>
    </row>
    <row r="5" spans="1:13" ht="12.75" customHeight="1" thickTop="1" thickBot="1">
      <c r="A5" s="1"/>
      <c r="B5" s="9"/>
      <c r="C5" s="13"/>
      <c r="D5" s="11"/>
      <c r="E5" s="22"/>
      <c r="F5" s="22"/>
      <c r="G5" s="22"/>
      <c r="H5" s="24"/>
      <c r="I5" s="24"/>
      <c r="J5" s="24"/>
      <c r="K5" s="1"/>
      <c r="L5" s="1"/>
      <c r="M5" s="1">
        <f>F4/(1.0278-(0.0278*F6))</f>
        <v>354.4104410441044</v>
      </c>
    </row>
    <row r="6" spans="1:13" ht="12.75" customHeight="1" thickTop="1" thickBot="1">
      <c r="A6" s="1"/>
      <c r="B6" s="9" t="s">
        <v>9</v>
      </c>
      <c r="C6" s="15">
        <v>5</v>
      </c>
      <c r="D6" s="11"/>
      <c r="E6" s="22" t="s">
        <v>9</v>
      </c>
      <c r="F6" s="25">
        <v>5</v>
      </c>
      <c r="G6" s="22"/>
      <c r="H6" s="24" t="s">
        <v>9</v>
      </c>
      <c r="I6" s="29">
        <v>5</v>
      </c>
      <c r="J6" s="24"/>
      <c r="K6" s="1"/>
      <c r="L6" s="1"/>
      <c r="M6" s="1">
        <f>I4/(1.0278-(0.0278*I6))</f>
        <v>354.4104410441044</v>
      </c>
    </row>
    <row r="7" spans="1:13" ht="12.75" customHeight="1" thickTop="1" thickBot="1">
      <c r="A7" s="1"/>
      <c r="B7" s="9"/>
      <c r="C7" s="16"/>
      <c r="D7" s="11"/>
      <c r="E7" s="22"/>
      <c r="F7" s="22"/>
      <c r="G7" s="22"/>
      <c r="H7" s="24"/>
      <c r="I7" s="24"/>
      <c r="J7" s="24"/>
      <c r="K7" s="1"/>
      <c r="L7" s="1"/>
      <c r="M7" s="1"/>
    </row>
    <row r="8" spans="1:13" ht="12.75" customHeight="1" thickTop="1" thickBot="1">
      <c r="A8" s="1"/>
      <c r="B8" s="17" t="s">
        <v>11</v>
      </c>
      <c r="C8" s="18">
        <f>M4*0.88</f>
        <v>311.88118811881185</v>
      </c>
      <c r="D8" s="19"/>
      <c r="E8" s="22" t="s">
        <v>11</v>
      </c>
      <c r="F8" s="25">
        <f>M5*0.88</f>
        <v>311.88118811881185</v>
      </c>
      <c r="G8" s="22"/>
      <c r="H8" s="24" t="s">
        <v>11</v>
      </c>
      <c r="I8" s="30">
        <f>M6*0.88</f>
        <v>311.88118811881185</v>
      </c>
      <c r="J8" s="24"/>
      <c r="K8" s="1"/>
      <c r="L8" s="1"/>
      <c r="M8" s="1"/>
    </row>
    <row r="9" spans="1:13" ht="12.75" customHeight="1" thickTop="1">
      <c r="A9" s="1"/>
      <c r="B9" s="9"/>
      <c r="C9" s="7"/>
      <c r="D9" s="11"/>
      <c r="E9" s="22"/>
      <c r="F9" s="22"/>
      <c r="G9" s="22"/>
      <c r="H9" s="24"/>
      <c r="I9" s="24"/>
      <c r="J9" s="24"/>
      <c r="K9" s="1"/>
      <c r="L9" s="1"/>
      <c r="M9" s="1"/>
    </row>
    <row r="10" spans="1:13" ht="12.75" customHeight="1">
      <c r="A10" s="1"/>
      <c r="B10" s="9" t="s">
        <v>1</v>
      </c>
      <c r="C10" s="13"/>
      <c r="D10" s="11"/>
      <c r="E10" s="22" t="s">
        <v>1</v>
      </c>
      <c r="F10" s="22"/>
      <c r="G10" s="22"/>
      <c r="H10" s="24" t="s">
        <v>1</v>
      </c>
      <c r="I10" s="24"/>
      <c r="J10" s="24"/>
      <c r="K10" s="1"/>
      <c r="L10" s="1"/>
      <c r="M10" s="1"/>
    </row>
    <row r="11" spans="1:13" ht="12.75" customHeight="1">
      <c r="A11" s="1"/>
      <c r="B11" s="9"/>
      <c r="C11" s="13"/>
      <c r="D11" s="11"/>
      <c r="E11" s="22"/>
      <c r="F11" s="22"/>
      <c r="G11" s="22"/>
      <c r="H11" s="24"/>
      <c r="I11" s="24"/>
      <c r="J11" s="24"/>
      <c r="K11" s="1"/>
      <c r="L11" s="1"/>
      <c r="M11" s="1"/>
    </row>
    <row r="12" spans="1:13" ht="12.75" customHeight="1">
      <c r="A12" s="1"/>
      <c r="B12" s="9" t="s">
        <v>2</v>
      </c>
      <c r="C12" s="13"/>
      <c r="D12" s="11"/>
      <c r="E12" s="22" t="s">
        <v>2</v>
      </c>
      <c r="F12" s="22"/>
      <c r="G12" s="22"/>
      <c r="H12" s="24" t="s">
        <v>2</v>
      </c>
      <c r="I12" s="24"/>
      <c r="J12" s="24"/>
      <c r="K12" s="1"/>
      <c r="L12" s="1"/>
      <c r="M12" s="1"/>
    </row>
    <row r="13" spans="1:13" ht="12.75" customHeight="1" thickBot="1">
      <c r="A13" s="1"/>
      <c r="B13" s="9" t="s">
        <v>3</v>
      </c>
      <c r="C13" s="13"/>
      <c r="D13" s="11"/>
      <c r="E13" s="22" t="s">
        <v>3</v>
      </c>
      <c r="F13" s="22"/>
      <c r="G13" s="22"/>
      <c r="H13" s="24" t="s">
        <v>3</v>
      </c>
      <c r="I13" s="24"/>
      <c r="J13" s="24"/>
      <c r="K13" s="1"/>
      <c r="L13" s="1"/>
      <c r="M13" s="1"/>
    </row>
    <row r="14" spans="1:13" ht="12.75" customHeight="1" thickTop="1" thickBot="1">
      <c r="A14" s="1"/>
      <c r="B14" s="9" t="s">
        <v>4</v>
      </c>
      <c r="C14" s="15">
        <f>C8/2</f>
        <v>155.94059405940592</v>
      </c>
      <c r="D14" s="11"/>
      <c r="E14" s="22" t="s">
        <v>4</v>
      </c>
      <c r="F14" s="25">
        <f>F8/2</f>
        <v>155.94059405940592</v>
      </c>
      <c r="G14" s="22"/>
      <c r="H14" s="24" t="s">
        <v>4</v>
      </c>
      <c r="I14" s="29">
        <f>I8/2</f>
        <v>155.94059405940592</v>
      </c>
      <c r="J14" s="24"/>
      <c r="K14" s="1"/>
      <c r="L14" s="1"/>
      <c r="M14" s="1"/>
    </row>
    <row r="15" spans="1:13" ht="14" thickTop="1" thickBot="1">
      <c r="A15" s="1"/>
      <c r="B15" s="9"/>
      <c r="C15" s="13"/>
      <c r="D15" s="11"/>
      <c r="E15" s="22"/>
      <c r="F15" s="22"/>
      <c r="G15" s="22"/>
      <c r="H15" s="24"/>
      <c r="I15" s="24"/>
      <c r="J15" s="24"/>
      <c r="K15" s="1"/>
      <c r="L15" s="1"/>
      <c r="M15" s="1"/>
    </row>
    <row r="16" spans="1:13" ht="12.75" customHeight="1" thickTop="1" thickBot="1">
      <c r="A16" s="1"/>
      <c r="B16" s="31" t="s">
        <v>15</v>
      </c>
      <c r="C16" s="18">
        <f>C8*0.75</f>
        <v>233.91089108910887</v>
      </c>
      <c r="D16" s="11"/>
      <c r="E16" s="22" t="s">
        <v>15</v>
      </c>
      <c r="F16" s="25">
        <f>F8*0.75</f>
        <v>233.91089108910887</v>
      </c>
      <c r="G16" s="22"/>
      <c r="H16" s="24" t="s">
        <v>15</v>
      </c>
      <c r="I16" s="30">
        <f>I8*0.75</f>
        <v>233.91089108910887</v>
      </c>
      <c r="J16" s="24"/>
      <c r="K16" s="1"/>
      <c r="L16" s="1"/>
      <c r="M16" s="1"/>
    </row>
    <row r="17" spans="1:13" ht="12.75" customHeight="1" thickTop="1" thickBot="1">
      <c r="A17" s="1"/>
      <c r="B17" s="9"/>
      <c r="C17" s="13"/>
      <c r="D17" s="11"/>
      <c r="E17" s="22"/>
      <c r="F17" s="22"/>
      <c r="G17" s="22"/>
      <c r="H17" s="24"/>
      <c r="I17" s="24"/>
      <c r="J17" s="24"/>
      <c r="K17" s="1"/>
      <c r="L17" s="1"/>
      <c r="M17" s="1"/>
    </row>
    <row r="18" spans="1:13" ht="12.75" customHeight="1" thickTop="1" thickBot="1">
      <c r="A18" s="1"/>
      <c r="B18" s="9" t="s">
        <v>5</v>
      </c>
      <c r="C18" s="18">
        <f>C8</f>
        <v>311.88118811881185</v>
      </c>
      <c r="D18" s="11"/>
      <c r="E18" s="22" t="s">
        <v>5</v>
      </c>
      <c r="F18" s="25">
        <f>F8</f>
        <v>311.88118811881185</v>
      </c>
      <c r="G18" s="22"/>
      <c r="H18" s="24" t="s">
        <v>5</v>
      </c>
      <c r="I18" s="29">
        <f>I8</f>
        <v>311.88118811881185</v>
      </c>
      <c r="J18" s="24"/>
      <c r="K18" s="1"/>
      <c r="L18" s="1"/>
      <c r="M18" s="1"/>
    </row>
    <row r="19" spans="1:13" ht="12.75" customHeight="1" thickTop="1">
      <c r="A19" s="1"/>
      <c r="B19" s="9" t="s">
        <v>6</v>
      </c>
      <c r="C19" s="13"/>
      <c r="D19" s="11"/>
      <c r="E19" s="22" t="s">
        <v>6</v>
      </c>
      <c r="F19" s="22"/>
      <c r="G19" s="22"/>
      <c r="H19" s="24" t="s">
        <v>6</v>
      </c>
      <c r="I19" s="24"/>
      <c r="J19" s="24"/>
      <c r="K19" s="1"/>
      <c r="L19" s="1"/>
      <c r="M19" s="1"/>
    </row>
    <row r="20" spans="1:13" ht="12.75" customHeight="1" thickBot="1">
      <c r="A20" s="1"/>
      <c r="B20" s="9"/>
      <c r="C20" s="13"/>
      <c r="D20" s="11"/>
      <c r="E20" s="22"/>
      <c r="F20" s="22"/>
      <c r="G20" s="22"/>
      <c r="H20" s="24"/>
      <c r="I20" s="24"/>
      <c r="J20" s="24"/>
      <c r="K20" s="1"/>
      <c r="L20" s="1"/>
      <c r="M20" s="1"/>
    </row>
    <row r="21" spans="1:13" ht="12.75" customHeight="1" thickTop="1" thickBot="1">
      <c r="A21" s="1"/>
      <c r="B21" s="9" t="s">
        <v>7</v>
      </c>
      <c r="C21" s="4">
        <v>7</v>
      </c>
      <c r="D21" s="5"/>
      <c r="E21" s="22" t="s">
        <v>7</v>
      </c>
      <c r="F21" s="3">
        <v>8</v>
      </c>
      <c r="G21" s="22"/>
      <c r="H21" s="24" t="s">
        <v>7</v>
      </c>
      <c r="I21" s="3">
        <v>5</v>
      </c>
      <c r="J21" s="24"/>
      <c r="K21" s="1"/>
      <c r="L21" s="1"/>
      <c r="M21" s="1"/>
    </row>
    <row r="22" spans="1:13" ht="14" thickTop="1" thickBot="1">
      <c r="A22" s="1"/>
      <c r="B22" s="9"/>
      <c r="C22" s="13"/>
      <c r="D22" s="5"/>
      <c r="E22" s="22"/>
      <c r="F22" s="22"/>
      <c r="G22" s="22"/>
      <c r="H22" s="24"/>
      <c r="I22" s="24"/>
      <c r="J22" s="24"/>
      <c r="K22" s="1"/>
      <c r="L22" s="1"/>
      <c r="M22" s="1"/>
    </row>
    <row r="23" spans="1:13" ht="14" thickTop="1" thickBot="1">
      <c r="A23" s="1"/>
      <c r="B23" s="9" t="s">
        <v>8</v>
      </c>
      <c r="C23" s="4">
        <f>D60</f>
        <v>316.88118811881185</v>
      </c>
      <c r="D23" s="5"/>
      <c r="E23" s="22" t="s">
        <v>8</v>
      </c>
      <c r="F23" s="3">
        <f>G60</f>
        <v>323.88118811881185</v>
      </c>
      <c r="G23" s="22"/>
      <c r="H23" s="24" t="s">
        <v>8</v>
      </c>
      <c r="I23" s="3">
        <f>J60</f>
        <v>316.88118811881185</v>
      </c>
      <c r="J23" s="24"/>
      <c r="K23" s="1"/>
      <c r="L23" s="1"/>
      <c r="M23" s="1"/>
    </row>
    <row r="24" spans="1:13" ht="12.75" customHeight="1" thickTop="1">
      <c r="A24" s="1"/>
      <c r="B24" s="20"/>
      <c r="C24" s="16"/>
      <c r="D24" s="21"/>
      <c r="E24" s="22"/>
      <c r="F24" s="22"/>
      <c r="G24" s="22"/>
      <c r="H24" s="24"/>
      <c r="I24" s="24"/>
      <c r="J24" s="24"/>
      <c r="K24" s="1"/>
      <c r="L24" s="1"/>
      <c r="M24" s="1"/>
    </row>
    <row r="25" spans="1:13" ht="12.75" customHeight="1">
      <c r="A25" s="1"/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</row>
    <row r="28" spans="1:13" ht="12.75" customHeight="1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 t="b">
        <f>AND(C21&gt;0,C21&lt;=2)</f>
        <v>0</v>
      </c>
      <c r="E51" s="1"/>
      <c r="F51" s="1"/>
      <c r="G51" s="1" t="b">
        <f>AND(F21&gt;0,F21&lt;=2)</f>
        <v>0</v>
      </c>
      <c r="H51" s="1"/>
      <c r="I51" s="1"/>
      <c r="J51" s="1" t="b">
        <f>AND(I21&gt;0,I21&lt;=2)</f>
        <v>0</v>
      </c>
      <c r="K51" s="1"/>
      <c r="L51" s="1"/>
      <c r="M51" s="1"/>
    </row>
    <row r="52" spans="1:13" ht="12.75" customHeight="1">
      <c r="A52" s="1"/>
      <c r="B52" s="1"/>
      <c r="C52" s="1"/>
      <c r="D52" s="1" t="b">
        <f>IF(D51=TRUE,C18-10,D53)</f>
        <v>0</v>
      </c>
      <c r="E52" s="1"/>
      <c r="F52" s="1"/>
      <c r="G52" s="1" t="b">
        <f>IF(G51=TRUE,F18-10,G53)</f>
        <v>0</v>
      </c>
      <c r="H52" s="1"/>
      <c r="I52" s="1"/>
      <c r="J52" s="1" t="b">
        <f>IF(J51=TRUE,I18-10,J53)</f>
        <v>0</v>
      </c>
      <c r="K52" s="1"/>
      <c r="L52" s="1"/>
      <c r="M52" s="1"/>
    </row>
    <row r="53" spans="1:13" ht="12.75" customHeight="1">
      <c r="A53" s="1"/>
      <c r="B53" s="1"/>
      <c r="C53" s="1"/>
      <c r="D53" s="1" t="b">
        <f>AND(C21&gt;2,C21&lt;=4)</f>
        <v>0</v>
      </c>
      <c r="E53" s="1"/>
      <c r="F53" s="1"/>
      <c r="G53" s="1" t="b">
        <f>AND(F21&gt;2,F21&lt;=4)</f>
        <v>0</v>
      </c>
      <c r="H53" s="1"/>
      <c r="I53" s="1"/>
      <c r="J53" s="1" t="b">
        <f>AND(I21&gt;2,I21&lt;=4)</f>
        <v>0</v>
      </c>
      <c r="K53" s="1"/>
      <c r="L53" s="1"/>
      <c r="M53" s="1"/>
    </row>
    <row r="54" spans="1:13" ht="12.75" customHeight="1">
      <c r="A54" s="1"/>
      <c r="B54" s="1"/>
      <c r="C54" s="1">
        <f>IF(C21&gt;=0&lt;2,C18-10,C55)</f>
        <v>0</v>
      </c>
      <c r="D54" s="1" t="b">
        <f>IF(D53=TRUE,C18,D55)</f>
        <v>1</v>
      </c>
      <c r="E54" s="1"/>
      <c r="F54" s="1">
        <f>IF(F21&gt;=0&lt;2,F18-10,F55)</f>
        <v>0</v>
      </c>
      <c r="G54" s="1" t="b">
        <f>IF(G53=TRUE,F18,G55)</f>
        <v>0</v>
      </c>
      <c r="H54" s="1"/>
      <c r="I54" s="1">
        <f>IF(I21&gt;=0&lt;2,I18-10,I55)</f>
        <v>0</v>
      </c>
      <c r="J54" s="1" t="b">
        <f>IF(J53=TRUE,I18,J55)</f>
        <v>1</v>
      </c>
      <c r="K54" s="1"/>
      <c r="L54" s="1"/>
      <c r="M54" s="1"/>
    </row>
    <row r="55" spans="1:13" ht="12.75" customHeight="1">
      <c r="A55" s="1"/>
      <c r="B55" s="1"/>
      <c r="C55" s="12">
        <f>IF(C21&gt;2&lt;4,C55,C57)</f>
        <v>0</v>
      </c>
      <c r="D55" s="1" t="b">
        <f>AND(C21&gt;=5,C21&lt;=7)</f>
        <v>1</v>
      </c>
      <c r="E55" s="1"/>
      <c r="F55" s="1">
        <f>IF(F21&gt;2&lt;4,F55,F57)</f>
        <v>0</v>
      </c>
      <c r="G55" s="1" t="b">
        <f>AND(F21&gt;=5,F21&lt;=7)</f>
        <v>0</v>
      </c>
      <c r="H55" s="1"/>
      <c r="I55" s="1">
        <f>IF(I21&gt;2&lt;4,I55,I57)</f>
        <v>0</v>
      </c>
      <c r="J55" s="1" t="b">
        <f>AND(I21&gt;=5,I21&lt;=7)</f>
        <v>1</v>
      </c>
      <c r="K55" s="1"/>
      <c r="L55" s="1"/>
      <c r="M55" s="1"/>
    </row>
    <row r="56" spans="1:13" ht="12.75" customHeight="1">
      <c r="A56" s="1"/>
      <c r="B56" s="1"/>
      <c r="C56" s="1"/>
      <c r="D56" s="1">
        <f>IF(D55=TRUE,C18+5,D57)</f>
        <v>316.88118811881185</v>
      </c>
      <c r="E56" s="1"/>
      <c r="F56" s="1"/>
      <c r="G56" s="1" t="b">
        <f>IF(G55=TRUE,F18+5,G57)</f>
        <v>1</v>
      </c>
      <c r="H56" s="1"/>
      <c r="I56" s="1"/>
      <c r="J56" s="1">
        <f>IF(J55=TRUE,I18+5,J57)</f>
        <v>316.88118811881185</v>
      </c>
      <c r="K56" s="1"/>
      <c r="L56" s="1"/>
      <c r="M56" s="1"/>
    </row>
    <row r="57" spans="1:13" ht="12.75" customHeight="1">
      <c r="A57" s="1"/>
      <c r="B57" s="1"/>
      <c r="C57" s="1"/>
      <c r="D57" s="1" t="b">
        <f>AND(C21&gt;=8, C21&lt;20)</f>
        <v>0</v>
      </c>
      <c r="E57" s="1"/>
      <c r="F57" s="1"/>
      <c r="G57" s="1" t="b">
        <f>AND(F21&gt;=8, F21&lt;20)</f>
        <v>1</v>
      </c>
      <c r="H57" s="1"/>
      <c r="I57" s="1"/>
      <c r="J57" s="1" t="b">
        <f>AND(I21&gt;=8, I21&lt;20)</f>
        <v>0</v>
      </c>
      <c r="K57" s="1"/>
      <c r="L57" s="1"/>
      <c r="M57" s="1"/>
    </row>
    <row r="58" spans="1:13" ht="12.75" customHeight="1">
      <c r="A58" s="1"/>
      <c r="B58" s="1"/>
      <c r="C58" s="1"/>
      <c r="D58" s="1">
        <f>IF(D57=TRUE,C18+12,D59)</f>
        <v>0</v>
      </c>
      <c r="E58" s="1"/>
      <c r="F58" s="1"/>
      <c r="G58" s="1">
        <f>IF(G57=TRUE,F18+12,G59)</f>
        <v>323.88118811881185</v>
      </c>
      <c r="H58" s="1"/>
      <c r="I58" s="1"/>
      <c r="J58" s="1">
        <f>IF(J57=TRUE,I18+12,J59)</f>
        <v>0</v>
      </c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>
        <f>SUM(D51:D59)</f>
        <v>316.88118811881185</v>
      </c>
      <c r="E60" s="1"/>
      <c r="F60" s="1"/>
      <c r="G60" s="1">
        <f>SUM(G51:G59)</f>
        <v>323.88118811881185</v>
      </c>
      <c r="H60" s="1"/>
      <c r="I60" s="1"/>
      <c r="J60" s="1">
        <f>SUM(J51:J59)</f>
        <v>316.88118811881185</v>
      </c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B6" workbookViewId="0">
      <selection activeCell="D59" sqref="D59"/>
    </sheetView>
  </sheetViews>
  <sheetFormatPr baseColWidth="10" defaultColWidth="8.83203125" defaultRowHeight="12" x14ac:dyDescent="0"/>
  <cols>
    <col min="1" max="1" width="0.5" customWidth="1"/>
    <col min="2" max="2" width="29.1640625" customWidth="1"/>
    <col min="3" max="3" width="11.5" customWidth="1"/>
    <col min="4" max="4" width="7.5" customWidth="1"/>
    <col min="5" max="5" width="27" customWidth="1"/>
    <col min="8" max="8" width="27.5" customWidth="1"/>
    <col min="9" max="9" width="10" customWidth="1"/>
  </cols>
  <sheetData>
    <row r="1" spans="1:13" ht="13" thickTop="1">
      <c r="A1" s="1"/>
      <c r="B1" s="32"/>
      <c r="C1" s="33"/>
      <c r="D1" s="34"/>
      <c r="E1" s="32"/>
      <c r="F1" s="33"/>
      <c r="G1" s="34"/>
      <c r="H1" s="32"/>
      <c r="I1" s="33"/>
      <c r="J1" s="34"/>
      <c r="K1" s="1"/>
      <c r="L1" s="1"/>
      <c r="M1" s="1"/>
    </row>
    <row r="2" spans="1:13">
      <c r="A2" s="1"/>
      <c r="B2" s="35" t="s">
        <v>22</v>
      </c>
      <c r="C2" s="13"/>
      <c r="D2" s="36"/>
      <c r="E2" s="37"/>
      <c r="F2" s="13"/>
      <c r="G2" s="36"/>
      <c r="H2" s="37"/>
      <c r="I2" s="13"/>
      <c r="J2" s="36"/>
      <c r="K2" s="1"/>
      <c r="L2" s="1"/>
      <c r="M2" s="1"/>
    </row>
    <row r="3" spans="1:13">
      <c r="A3" s="1"/>
      <c r="B3" s="35" t="s">
        <v>16</v>
      </c>
      <c r="C3" s="13" t="s">
        <v>10</v>
      </c>
      <c r="D3" s="36"/>
      <c r="E3" s="37"/>
      <c r="F3" s="13" t="s">
        <v>13</v>
      </c>
      <c r="G3" s="36"/>
      <c r="H3" s="37"/>
      <c r="I3" s="13" t="s">
        <v>14</v>
      </c>
      <c r="J3" s="36"/>
      <c r="K3" s="1"/>
      <c r="L3" s="1"/>
      <c r="M3" s="1"/>
    </row>
    <row r="4" spans="1:13" ht="13" thickBot="1">
      <c r="A4" s="1"/>
      <c r="B4" s="35" t="s">
        <v>17</v>
      </c>
      <c r="C4" s="13"/>
      <c r="D4" s="36"/>
      <c r="E4" s="37"/>
      <c r="F4" s="13"/>
      <c r="G4" s="36"/>
      <c r="H4" s="37"/>
      <c r="I4" s="13"/>
      <c r="J4" s="36"/>
      <c r="K4" s="1"/>
      <c r="L4" s="1"/>
      <c r="M4" s="1"/>
    </row>
    <row r="5" spans="1:13" ht="24.5" customHeight="1" thickTop="1" thickBot="1">
      <c r="A5" s="1"/>
      <c r="B5" s="37" t="s">
        <v>0</v>
      </c>
      <c r="C5" s="41">
        <v>315</v>
      </c>
      <c r="D5" s="36"/>
      <c r="E5" s="37" t="s">
        <v>0</v>
      </c>
      <c r="F5" s="41">
        <v>315</v>
      </c>
      <c r="G5" s="36"/>
      <c r="H5" s="37" t="s">
        <v>0</v>
      </c>
      <c r="I5" s="41">
        <v>315</v>
      </c>
      <c r="J5" s="36"/>
      <c r="K5" s="1"/>
      <c r="L5" s="1"/>
      <c r="M5" s="1">
        <f>C5/(1.0278-(0.0278*C7))</f>
        <v>354.4104410441044</v>
      </c>
    </row>
    <row r="6" spans="1:13" ht="14" thickTop="1" thickBot="1">
      <c r="A6" s="1"/>
      <c r="B6" s="37"/>
      <c r="C6" s="13"/>
      <c r="D6" s="36"/>
      <c r="E6" s="37"/>
      <c r="F6" s="13"/>
      <c r="G6" s="36"/>
      <c r="H6" s="37"/>
      <c r="I6" s="13"/>
      <c r="J6" s="36"/>
      <c r="K6" s="1"/>
      <c r="L6" s="1"/>
      <c r="M6" s="1">
        <f>F5/(1.0278-(0.0278*F7))</f>
        <v>354.4104410441044</v>
      </c>
    </row>
    <row r="7" spans="1:13" ht="27" customHeight="1" thickTop="1" thickBot="1">
      <c r="A7" s="1"/>
      <c r="B7" s="37" t="s">
        <v>9</v>
      </c>
      <c r="C7" s="41">
        <v>5</v>
      </c>
      <c r="D7" s="36"/>
      <c r="E7" s="37" t="s">
        <v>9</v>
      </c>
      <c r="F7" s="41">
        <v>5</v>
      </c>
      <c r="G7" s="36"/>
      <c r="H7" s="37" t="s">
        <v>9</v>
      </c>
      <c r="I7" s="41">
        <v>5</v>
      </c>
      <c r="J7" s="36"/>
      <c r="K7" s="1"/>
      <c r="L7" s="1"/>
      <c r="M7" s="1">
        <f>I5/(1.0278-(0.0278*I7))</f>
        <v>354.4104410441044</v>
      </c>
    </row>
    <row r="8" spans="1:13" ht="14" thickTop="1" thickBot="1">
      <c r="A8" s="1"/>
      <c r="B8" s="37"/>
      <c r="C8" s="13"/>
      <c r="D8" s="36"/>
      <c r="E8" s="37"/>
      <c r="F8" s="13"/>
      <c r="G8" s="36"/>
      <c r="H8" s="37"/>
      <c r="I8" s="13"/>
      <c r="J8" s="36"/>
      <c r="K8" s="1"/>
      <c r="L8" s="1"/>
      <c r="M8" s="1"/>
    </row>
    <row r="9" spans="1:13" ht="24" customHeight="1" thickTop="1" thickBot="1">
      <c r="A9" s="1"/>
      <c r="B9" s="35" t="s">
        <v>20</v>
      </c>
      <c r="C9" s="41">
        <f>M5*0.76</f>
        <v>269.35193519351935</v>
      </c>
      <c r="D9" s="36"/>
      <c r="E9" s="35" t="s">
        <v>20</v>
      </c>
      <c r="F9" s="41">
        <f>M6*0.76</f>
        <v>269.35193519351935</v>
      </c>
      <c r="G9" s="36"/>
      <c r="H9" s="35" t="s">
        <v>20</v>
      </c>
      <c r="I9" s="41">
        <f>M7*0.76</f>
        <v>269.35193519351935</v>
      </c>
      <c r="J9" s="36"/>
      <c r="K9" s="1"/>
      <c r="L9" s="1"/>
      <c r="M9" s="1"/>
    </row>
    <row r="10" spans="1:13" ht="13" thickTop="1">
      <c r="A10" s="1"/>
      <c r="B10" s="37"/>
      <c r="C10" s="13"/>
      <c r="D10" s="36"/>
      <c r="E10" s="37"/>
      <c r="F10" s="13"/>
      <c r="G10" s="36"/>
      <c r="H10" s="37"/>
      <c r="I10" s="13"/>
      <c r="J10" s="36"/>
      <c r="K10" s="1"/>
      <c r="L10" s="1"/>
      <c r="M10" s="1"/>
    </row>
    <row r="11" spans="1:13">
      <c r="A11" s="1"/>
      <c r="B11" s="37" t="s">
        <v>1</v>
      </c>
      <c r="C11" s="13"/>
      <c r="D11" s="36"/>
      <c r="E11" s="37" t="s">
        <v>1</v>
      </c>
      <c r="F11" s="13"/>
      <c r="G11" s="36"/>
      <c r="H11" s="37" t="s">
        <v>1</v>
      </c>
      <c r="I11" s="13"/>
      <c r="J11" s="36"/>
      <c r="K11" s="1"/>
      <c r="L11" s="1"/>
      <c r="M11" s="1"/>
    </row>
    <row r="12" spans="1:13">
      <c r="A12" s="1"/>
      <c r="B12" s="37"/>
      <c r="C12" s="13"/>
      <c r="D12" s="36"/>
      <c r="E12" s="37"/>
      <c r="F12" s="13"/>
      <c r="G12" s="36"/>
      <c r="H12" s="37"/>
      <c r="I12" s="13"/>
      <c r="J12" s="36"/>
      <c r="K12" s="1"/>
      <c r="L12" s="1"/>
      <c r="M12" s="1"/>
    </row>
    <row r="13" spans="1:13">
      <c r="A13" s="1"/>
      <c r="B13" s="37" t="s">
        <v>2</v>
      </c>
      <c r="C13" s="13"/>
      <c r="D13" s="36"/>
      <c r="E13" s="37" t="s">
        <v>2</v>
      </c>
      <c r="F13" s="13"/>
      <c r="G13" s="36"/>
      <c r="H13" s="37" t="s">
        <v>2</v>
      </c>
      <c r="I13" s="13"/>
      <c r="J13" s="36"/>
      <c r="K13" s="1"/>
      <c r="L13" s="1"/>
      <c r="M13" s="1"/>
    </row>
    <row r="14" spans="1:13" ht="13" thickBot="1">
      <c r="A14" s="1"/>
      <c r="B14" s="37" t="s">
        <v>3</v>
      </c>
      <c r="C14" s="13"/>
      <c r="D14" s="36"/>
      <c r="E14" s="37" t="s">
        <v>3</v>
      </c>
      <c r="F14" s="13"/>
      <c r="G14" s="36"/>
      <c r="H14" s="37" t="s">
        <v>3</v>
      </c>
      <c r="I14" s="13"/>
      <c r="J14" s="36"/>
      <c r="K14" s="1"/>
      <c r="L14" s="1"/>
      <c r="M14" s="1"/>
    </row>
    <row r="15" spans="1:13" ht="14" thickTop="1" thickBot="1">
      <c r="A15" s="1"/>
      <c r="B15" s="35" t="s">
        <v>18</v>
      </c>
      <c r="C15" s="41">
        <f>C9/2</f>
        <v>134.67596759675968</v>
      </c>
      <c r="D15" s="36"/>
      <c r="E15" s="35" t="s">
        <v>18</v>
      </c>
      <c r="F15" s="41">
        <f>F9/2</f>
        <v>134.67596759675968</v>
      </c>
      <c r="G15" s="36"/>
      <c r="H15" s="35" t="s">
        <v>18</v>
      </c>
      <c r="I15" s="41">
        <f>I9/2</f>
        <v>134.67596759675968</v>
      </c>
      <c r="J15" s="36"/>
      <c r="K15" s="1"/>
      <c r="L15" s="1"/>
      <c r="M15" s="1"/>
    </row>
    <row r="16" spans="1:13" ht="14" thickTop="1" thickBot="1">
      <c r="A16" s="1"/>
      <c r="B16" s="37"/>
      <c r="C16" s="13"/>
      <c r="D16" s="36"/>
      <c r="E16" s="37"/>
      <c r="F16" s="13"/>
      <c r="G16" s="36"/>
      <c r="H16" s="37"/>
      <c r="I16" s="13"/>
      <c r="J16" s="36"/>
      <c r="K16" s="1"/>
      <c r="L16" s="1"/>
      <c r="M16" s="1"/>
    </row>
    <row r="17" spans="1:13" ht="14" thickTop="1" thickBot="1">
      <c r="A17" s="1"/>
      <c r="B17" s="35" t="s">
        <v>19</v>
      </c>
      <c r="C17" s="41">
        <f>C9*0.75</f>
        <v>202.01395139513951</v>
      </c>
      <c r="D17" s="36"/>
      <c r="E17" s="35" t="s">
        <v>19</v>
      </c>
      <c r="F17" s="41">
        <f>F9*0.75</f>
        <v>202.01395139513951</v>
      </c>
      <c r="G17" s="36"/>
      <c r="H17" s="35" t="s">
        <v>19</v>
      </c>
      <c r="I17" s="41">
        <f>I9*0.75</f>
        <v>202.01395139513951</v>
      </c>
      <c r="J17" s="36"/>
      <c r="K17" s="1"/>
      <c r="L17" s="1"/>
      <c r="M17" s="1"/>
    </row>
    <row r="18" spans="1:13" ht="14" thickTop="1" thickBot="1">
      <c r="A18" s="1"/>
      <c r="B18" s="37"/>
      <c r="C18" s="13"/>
      <c r="D18" s="36"/>
      <c r="E18" s="37"/>
      <c r="F18" s="13"/>
      <c r="G18" s="36"/>
      <c r="H18" s="37"/>
      <c r="I18" s="13"/>
      <c r="J18" s="36"/>
      <c r="K18" s="1"/>
      <c r="L18" s="1"/>
      <c r="M18" s="1"/>
    </row>
    <row r="19" spans="1:13" ht="14" thickTop="1" thickBot="1">
      <c r="A19" s="1"/>
      <c r="B19" s="37" t="s">
        <v>5</v>
      </c>
      <c r="C19" s="41">
        <f>C9</f>
        <v>269.35193519351935</v>
      </c>
      <c r="D19" s="36"/>
      <c r="E19" s="37" t="s">
        <v>5</v>
      </c>
      <c r="F19" s="41">
        <f>F9</f>
        <v>269.35193519351935</v>
      </c>
      <c r="G19" s="36"/>
      <c r="H19" s="37" t="s">
        <v>5</v>
      </c>
      <c r="I19" s="41">
        <f>I9</f>
        <v>269.35193519351935</v>
      </c>
      <c r="J19" s="36"/>
      <c r="K19" s="1"/>
      <c r="L19" s="1"/>
      <c r="M19" s="1"/>
    </row>
    <row r="20" spans="1:13" ht="13" thickTop="1">
      <c r="A20" s="1"/>
      <c r="B20" s="37" t="s">
        <v>6</v>
      </c>
      <c r="C20" s="13"/>
      <c r="D20" s="36"/>
      <c r="E20" s="37" t="s">
        <v>6</v>
      </c>
      <c r="F20" s="13"/>
      <c r="G20" s="36"/>
      <c r="H20" s="37" t="s">
        <v>6</v>
      </c>
      <c r="I20" s="13"/>
      <c r="J20" s="36"/>
      <c r="K20" s="1"/>
      <c r="L20" s="1"/>
      <c r="M20" s="1"/>
    </row>
    <row r="21" spans="1:13" ht="13" thickBot="1">
      <c r="A21" s="1"/>
      <c r="B21" s="37"/>
      <c r="C21" s="13"/>
      <c r="D21" s="36"/>
      <c r="E21" s="37"/>
      <c r="F21" s="13"/>
      <c r="G21" s="36"/>
      <c r="H21" s="37"/>
      <c r="I21" s="13"/>
      <c r="J21" s="36"/>
      <c r="K21" s="1"/>
      <c r="L21" s="1"/>
      <c r="M21" s="1"/>
    </row>
    <row r="22" spans="1:13" ht="11.5" customHeight="1" thickTop="1" thickBot="1">
      <c r="A22" s="1" t="s">
        <v>7</v>
      </c>
      <c r="B22" s="37" t="s">
        <v>7</v>
      </c>
      <c r="C22" s="3"/>
      <c r="D22" s="36"/>
      <c r="E22" s="37" t="s">
        <v>7</v>
      </c>
      <c r="F22" s="3">
        <v>9</v>
      </c>
      <c r="G22" s="36"/>
      <c r="H22" s="37" t="s">
        <v>7</v>
      </c>
      <c r="I22" s="3">
        <v>9</v>
      </c>
      <c r="J22" s="36"/>
      <c r="K22" s="1"/>
      <c r="L22" s="1"/>
      <c r="M22" s="1"/>
    </row>
    <row r="23" spans="1:13" hidden="1">
      <c r="A23" s="1"/>
      <c r="B23" s="37" t="s">
        <v>7</v>
      </c>
      <c r="C23" s="43">
        <v>4</v>
      </c>
      <c r="D23" s="36"/>
      <c r="E23" s="37" t="s">
        <v>7</v>
      </c>
      <c r="F23" s="42">
        <v>1</v>
      </c>
      <c r="G23" s="36"/>
      <c r="H23" s="37" t="s">
        <v>7</v>
      </c>
      <c r="I23" s="42">
        <v>4</v>
      </c>
      <c r="J23" s="36"/>
      <c r="K23" s="1"/>
      <c r="L23" s="1"/>
      <c r="M23" s="1"/>
    </row>
    <row r="24" spans="1:13" ht="13" thickTop="1">
      <c r="A24" s="1"/>
      <c r="B24" s="37"/>
      <c r="C24" s="13"/>
      <c r="D24" s="36"/>
      <c r="E24" s="37"/>
      <c r="F24" s="13"/>
      <c r="G24" s="36"/>
      <c r="H24" s="37"/>
      <c r="I24" s="13"/>
      <c r="J24" s="36"/>
      <c r="K24" s="1"/>
      <c r="L24" s="1"/>
      <c r="M24" s="1"/>
    </row>
    <row r="25" spans="1:13">
      <c r="A25" s="1"/>
      <c r="B25" s="37" t="s">
        <v>8</v>
      </c>
      <c r="C25" s="42">
        <f>D61</f>
        <v>0</v>
      </c>
      <c r="D25" s="36"/>
      <c r="E25" s="37" t="s">
        <v>8</v>
      </c>
      <c r="F25" s="42">
        <f>G61</f>
        <v>281.35193519351935</v>
      </c>
      <c r="G25" s="36"/>
      <c r="H25" s="37" t="s">
        <v>8</v>
      </c>
      <c r="I25" s="42">
        <f>J61</f>
        <v>281.35193519351935</v>
      </c>
      <c r="J25" s="36"/>
      <c r="K25" s="1"/>
      <c r="L25" s="1"/>
      <c r="M25" s="1"/>
    </row>
    <row r="26" spans="1:13">
      <c r="A26" s="1"/>
      <c r="B26" s="37"/>
      <c r="C26" s="13"/>
      <c r="D26" s="36"/>
      <c r="E26" s="37"/>
      <c r="F26" s="13"/>
      <c r="G26" s="36"/>
      <c r="H26" s="37"/>
      <c r="I26" s="13"/>
      <c r="J26" s="36"/>
      <c r="K26" s="1"/>
      <c r="L26" s="1"/>
      <c r="M26" s="1"/>
    </row>
    <row r="27" spans="1:13" ht="13" thickBot="1">
      <c r="A27" s="1"/>
      <c r="B27" s="38"/>
      <c r="C27" s="39"/>
      <c r="D27" s="40"/>
      <c r="E27" s="38"/>
      <c r="F27" s="39"/>
      <c r="G27" s="40"/>
      <c r="H27" s="38"/>
      <c r="I27" s="39"/>
      <c r="J27" s="40"/>
      <c r="K27" s="1"/>
      <c r="L27" s="1"/>
      <c r="M27" s="1"/>
    </row>
    <row r="28" spans="1:13" ht="13" thickTop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 t="b">
        <f>AND(C22&gt;0,C22&lt;=2)</f>
        <v>0</v>
      </c>
      <c r="E52" s="1"/>
      <c r="F52" s="1"/>
      <c r="G52" s="1" t="b">
        <f>AND(F22&gt;0,F22&lt;=2)</f>
        <v>0</v>
      </c>
      <c r="H52" s="1"/>
      <c r="I52" s="1"/>
      <c r="J52" s="1" t="b">
        <f>AND(I22&gt;0,I22&lt;=2)</f>
        <v>0</v>
      </c>
      <c r="K52" s="1"/>
      <c r="L52" s="1"/>
      <c r="M52" s="1"/>
    </row>
    <row r="53" spans="1:13">
      <c r="A53" s="1"/>
      <c r="B53" s="1"/>
      <c r="C53" s="1"/>
      <c r="D53" s="1" t="b">
        <f>IF(D52=TRUE,C19-10,D54)</f>
        <v>0</v>
      </c>
      <c r="E53" s="1"/>
      <c r="F53" s="1"/>
      <c r="G53" s="1" t="b">
        <f>IF(G52=TRUE,F19-10,G54)</f>
        <v>0</v>
      </c>
      <c r="H53" s="1"/>
      <c r="I53" s="1"/>
      <c r="J53" s="1" t="b">
        <f>IF(J52=TRUE,I19-10,J54)</f>
        <v>0</v>
      </c>
      <c r="K53" s="1"/>
      <c r="L53" s="1"/>
      <c r="M53" s="1"/>
    </row>
    <row r="54" spans="1:13">
      <c r="A54" s="1"/>
      <c r="B54" s="1"/>
      <c r="C54" s="1"/>
      <c r="D54" s="1" t="b">
        <f>AND(C22&gt;=3,C22&lt;=4)</f>
        <v>0</v>
      </c>
      <c r="E54" s="1"/>
      <c r="F54" s="1"/>
      <c r="G54" s="1" t="b">
        <f>AND(F22&gt;2,F22&lt;=4)</f>
        <v>0</v>
      </c>
      <c r="H54" s="1"/>
      <c r="I54" s="1"/>
      <c r="J54" s="1" t="b">
        <f>AND(I22&gt;=2,I22&lt;=4)</f>
        <v>0</v>
      </c>
      <c r="K54" s="1"/>
      <c r="L54" s="1"/>
      <c r="M54" s="1"/>
    </row>
    <row r="55" spans="1:13">
      <c r="A55" s="1"/>
      <c r="B55" s="1"/>
      <c r="C55" s="1"/>
      <c r="D55" s="1" t="b">
        <f>IF(D54=TRUE,C19-5,D56)</f>
        <v>0</v>
      </c>
      <c r="E55" s="1"/>
      <c r="F55" s="1"/>
      <c r="G55" s="1" t="b">
        <f>IF(G54=TRUE,F19-5,G56)</f>
        <v>0</v>
      </c>
      <c r="H55" s="1"/>
      <c r="I55" s="1"/>
      <c r="J55" s="1" t="b">
        <f>IF(J54=TRUE,I19-5,J56)</f>
        <v>0</v>
      </c>
      <c r="K55" s="1"/>
      <c r="L55" s="1"/>
      <c r="M55" s="1"/>
    </row>
    <row r="56" spans="1:13">
      <c r="A56" s="1"/>
      <c r="B56" s="1"/>
      <c r="C56" s="1"/>
      <c r="D56" s="1" t="b">
        <f>AND(C22&gt;=5,C22&lt;=7)</f>
        <v>0</v>
      </c>
      <c r="E56" s="1"/>
      <c r="F56" s="1"/>
      <c r="G56" s="1" t="b">
        <f>AND(F22&gt;=5,F22&lt;=7)</f>
        <v>0</v>
      </c>
      <c r="H56" s="1"/>
      <c r="I56" s="1"/>
      <c r="J56" s="1" t="b">
        <f>AND(I22&gt;=5,I22&lt;=7)</f>
        <v>0</v>
      </c>
      <c r="K56" s="1"/>
      <c r="L56" s="1"/>
      <c r="M56" s="1"/>
    </row>
    <row r="57" spans="1:13">
      <c r="A57" s="1"/>
      <c r="B57" s="1"/>
      <c r="C57" s="1"/>
      <c r="D57" s="1" t="b">
        <f>IF(D56=TRUE,C19,D58)</f>
        <v>0</v>
      </c>
      <c r="E57" s="1"/>
      <c r="F57" s="1"/>
      <c r="G57" s="1" t="b">
        <f>IF(G56=TRUE,F19,G58)</f>
        <v>1</v>
      </c>
      <c r="H57" s="1"/>
      <c r="I57" s="1"/>
      <c r="J57" s="1" t="b">
        <f>IF(J56=TRUE,I19,J58)</f>
        <v>1</v>
      </c>
      <c r="K57" s="1"/>
      <c r="L57" s="1"/>
      <c r="M57" s="1"/>
    </row>
    <row r="58" spans="1:13">
      <c r="A58" s="1"/>
      <c r="B58" s="1"/>
      <c r="C58" s="1"/>
      <c r="D58" s="1" t="b">
        <f>AND(C22&gt;=8, C22&lt;20)</f>
        <v>0</v>
      </c>
      <c r="E58" s="1"/>
      <c r="F58" s="1"/>
      <c r="G58" s="1" t="b">
        <f>AND(F22&gt;=8, F22&lt;20)</f>
        <v>1</v>
      </c>
      <c r="H58" s="1"/>
      <c r="I58" s="1"/>
      <c r="J58" s="1" t="b">
        <f>AND(I22&gt;=8, I22&lt;20)</f>
        <v>1</v>
      </c>
      <c r="K58" s="1"/>
      <c r="L58" s="1"/>
      <c r="M58" s="1"/>
    </row>
    <row r="59" spans="1:13">
      <c r="A59" s="1"/>
      <c r="B59" s="1"/>
      <c r="C59" s="1"/>
      <c r="D59" s="1">
        <f>IF(D58=TRUE,C19+12,D60)</f>
        <v>0</v>
      </c>
      <c r="E59" s="1"/>
      <c r="F59" s="1"/>
      <c r="G59" s="1">
        <f>IF(G58=TRUE,F19+12,G60)</f>
        <v>281.35193519351935</v>
      </c>
      <c r="H59" s="1"/>
      <c r="I59" s="1"/>
      <c r="J59" s="1">
        <f>IF(J58=TRUE,I19+12,J60)</f>
        <v>281.35193519351935</v>
      </c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>
        <f>SUM(D52:D60)</f>
        <v>0</v>
      </c>
      <c r="E61" s="1"/>
      <c r="F61" s="1"/>
      <c r="G61" s="1">
        <f>SUM(G52:G60)</f>
        <v>281.35193519351935</v>
      </c>
      <c r="H61" s="1"/>
      <c r="I61" s="1"/>
      <c r="J61" s="1">
        <f>SUM(J52:J60)</f>
        <v>281.35193519351935</v>
      </c>
      <c r="K61" s="1"/>
      <c r="L61" s="1"/>
      <c r="M61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13" workbookViewId="0">
      <selection activeCell="H16" sqref="H16"/>
    </sheetView>
  </sheetViews>
  <sheetFormatPr baseColWidth="10" defaultColWidth="8.83203125" defaultRowHeight="12" x14ac:dyDescent="0"/>
  <cols>
    <col min="2" max="2" width="38.6640625" customWidth="1"/>
    <col min="5" max="5" width="33.33203125" customWidth="1"/>
    <col min="8" max="8" width="35.33203125" customWidth="1"/>
    <col min="9" max="9" width="11.1640625" customWidth="1"/>
  </cols>
  <sheetData>
    <row r="1" spans="1:13">
      <c r="A1" s="1"/>
      <c r="B1" s="9"/>
      <c r="C1" s="10" t="s">
        <v>10</v>
      </c>
      <c r="D1" s="11"/>
      <c r="E1" s="22"/>
      <c r="F1" s="23" t="s">
        <v>13</v>
      </c>
      <c r="G1" s="22"/>
      <c r="H1" s="24"/>
      <c r="I1" s="27" t="s">
        <v>14</v>
      </c>
      <c r="J1" s="24"/>
      <c r="K1" s="1"/>
      <c r="L1" s="1"/>
      <c r="M1" s="1"/>
    </row>
    <row r="2" spans="1:13" ht="30" customHeight="1" thickBot="1">
      <c r="A2" s="1"/>
      <c r="B2" s="9"/>
      <c r="C2" s="13"/>
      <c r="D2" s="11"/>
      <c r="E2" s="22"/>
      <c r="F2" s="22"/>
      <c r="G2" s="22"/>
      <c r="H2" s="24"/>
      <c r="I2" s="24"/>
      <c r="J2" s="24"/>
      <c r="K2" s="1"/>
      <c r="L2" s="1"/>
      <c r="M2" s="1"/>
    </row>
    <row r="3" spans="1:13" ht="14" thickTop="1" thickBot="1">
      <c r="A3" s="1"/>
      <c r="B3" s="9" t="s">
        <v>0</v>
      </c>
      <c r="C3" s="14">
        <v>315</v>
      </c>
      <c r="D3" s="11"/>
      <c r="E3" s="22" t="s">
        <v>0</v>
      </c>
      <c r="F3" s="26">
        <v>315</v>
      </c>
      <c r="G3" s="22"/>
      <c r="H3" s="24" t="s">
        <v>0</v>
      </c>
      <c r="I3" s="28">
        <v>315</v>
      </c>
      <c r="J3" s="24"/>
      <c r="K3" s="1"/>
      <c r="L3" s="1"/>
      <c r="M3" s="1"/>
    </row>
    <row r="4" spans="1:13" ht="14" thickTop="1" thickBot="1">
      <c r="A4" s="1"/>
      <c r="B4" s="9"/>
      <c r="C4" s="13"/>
      <c r="D4" s="11"/>
      <c r="E4" s="22"/>
      <c r="F4" s="22"/>
      <c r="G4" s="22"/>
      <c r="H4" s="24"/>
      <c r="I4" s="24"/>
      <c r="J4" s="24"/>
      <c r="K4" s="1"/>
      <c r="L4" s="1"/>
      <c r="M4" s="1"/>
    </row>
    <row r="5" spans="1:13" ht="31.75" customHeight="1" thickTop="1" thickBot="1">
      <c r="A5" s="1"/>
      <c r="B5" s="9" t="s">
        <v>9</v>
      </c>
      <c r="C5" s="15">
        <v>5</v>
      </c>
      <c r="D5" s="11"/>
      <c r="E5" s="22" t="s">
        <v>9</v>
      </c>
      <c r="F5" s="25">
        <v>5</v>
      </c>
      <c r="G5" s="22"/>
      <c r="H5" s="24" t="s">
        <v>9</v>
      </c>
      <c r="I5" s="29">
        <v>5</v>
      </c>
      <c r="J5" s="24"/>
      <c r="K5" s="1"/>
      <c r="L5" s="1"/>
      <c r="M5" s="1">
        <f>C3/(1.0278-(0.0278*C5))</f>
        <v>354.4104410441044</v>
      </c>
    </row>
    <row r="6" spans="1:13" ht="14" thickTop="1" thickBot="1">
      <c r="A6" s="1"/>
      <c r="B6" s="9"/>
      <c r="C6" s="16"/>
      <c r="D6" s="11"/>
      <c r="E6" s="22"/>
      <c r="F6" s="22"/>
      <c r="G6" s="22"/>
      <c r="H6" s="24"/>
      <c r="I6" s="24"/>
      <c r="J6" s="24"/>
      <c r="K6" s="1"/>
      <c r="L6" s="1"/>
      <c r="M6" s="1">
        <f>F3/(1.0278-(0.0278*F5))</f>
        <v>354.4104410441044</v>
      </c>
    </row>
    <row r="7" spans="1:13" ht="28.75" customHeight="1" thickTop="1" thickBot="1">
      <c r="A7" s="1"/>
      <c r="B7" s="17" t="s">
        <v>21</v>
      </c>
      <c r="C7" s="18">
        <f>M5*0.67</f>
        <v>237.45499549954997</v>
      </c>
      <c r="D7" s="19"/>
      <c r="E7" s="23" t="s">
        <v>21</v>
      </c>
      <c r="F7" s="25">
        <f>M6*0.67</f>
        <v>237.45499549954997</v>
      </c>
      <c r="G7" s="22"/>
      <c r="H7" s="27" t="s">
        <v>21</v>
      </c>
      <c r="I7" s="30">
        <f>M5*0.67</f>
        <v>237.45499549954997</v>
      </c>
      <c r="J7" s="24"/>
      <c r="K7" s="1"/>
      <c r="L7" s="1"/>
      <c r="M7" s="1">
        <f>I3/(1.0278-(0.0278*I5))</f>
        <v>354.4104410441044</v>
      </c>
    </row>
    <row r="8" spans="1:13" ht="13" thickTop="1">
      <c r="A8" s="1"/>
      <c r="B8" s="9"/>
      <c r="C8" s="7"/>
      <c r="D8" s="11"/>
      <c r="E8" s="22"/>
      <c r="F8" s="22"/>
      <c r="G8" s="22"/>
      <c r="H8" s="24"/>
      <c r="I8" s="24"/>
      <c r="J8" s="24"/>
      <c r="K8" s="1"/>
      <c r="L8" s="1"/>
      <c r="M8" s="1"/>
    </row>
    <row r="9" spans="1:13" ht="40.25" customHeight="1">
      <c r="A9" s="1"/>
      <c r="B9" s="9" t="s">
        <v>1</v>
      </c>
      <c r="C9" s="13"/>
      <c r="D9" s="11"/>
      <c r="E9" s="22" t="s">
        <v>1</v>
      </c>
      <c r="F9" s="22"/>
      <c r="G9" s="22"/>
      <c r="H9" s="24" t="s">
        <v>1</v>
      </c>
      <c r="I9" s="24"/>
      <c r="J9" s="24"/>
      <c r="K9" s="1"/>
      <c r="L9" s="1"/>
      <c r="M9" s="1"/>
    </row>
    <row r="10" spans="1:13">
      <c r="A10" s="1"/>
      <c r="B10" s="9"/>
      <c r="C10" s="13"/>
      <c r="D10" s="11"/>
      <c r="E10" s="22"/>
      <c r="F10" s="22"/>
      <c r="G10" s="22"/>
      <c r="H10" s="24"/>
      <c r="I10" s="24"/>
      <c r="J10" s="24"/>
      <c r="K10" s="1"/>
      <c r="L10" s="1"/>
      <c r="M10" s="1"/>
    </row>
    <row r="11" spans="1:13">
      <c r="A11" s="1"/>
      <c r="B11" s="9" t="s">
        <v>2</v>
      </c>
      <c r="C11" s="13"/>
      <c r="D11" s="11"/>
      <c r="E11" s="22" t="s">
        <v>2</v>
      </c>
      <c r="F11" s="22"/>
      <c r="G11" s="22"/>
      <c r="H11" s="24" t="s">
        <v>2</v>
      </c>
      <c r="I11" s="24"/>
      <c r="J11" s="24"/>
      <c r="K11" s="1"/>
      <c r="L11" s="1"/>
      <c r="M11" s="1"/>
    </row>
    <row r="12" spans="1:13" ht="13" thickBot="1">
      <c r="A12" s="1"/>
      <c r="B12" s="9" t="s">
        <v>3</v>
      </c>
      <c r="C12" s="13"/>
      <c r="D12" s="11"/>
      <c r="E12" s="22" t="s">
        <v>3</v>
      </c>
      <c r="F12" s="22"/>
      <c r="G12" s="22"/>
      <c r="H12" s="24" t="s">
        <v>3</v>
      </c>
      <c r="I12" s="24"/>
      <c r="J12" s="24"/>
      <c r="K12" s="1"/>
      <c r="L12" s="1"/>
      <c r="M12" s="1"/>
    </row>
    <row r="13" spans="1:13" ht="14" thickTop="1" thickBot="1">
      <c r="A13" s="1"/>
      <c r="B13" s="31" t="s">
        <v>23</v>
      </c>
      <c r="C13" s="15">
        <f>C7/2</f>
        <v>118.72749774977498</v>
      </c>
      <c r="D13" s="11"/>
      <c r="E13" s="23" t="s">
        <v>25</v>
      </c>
      <c r="F13" s="25">
        <f>F7/2</f>
        <v>118.72749774977498</v>
      </c>
      <c r="G13" s="22"/>
      <c r="H13" s="27" t="s">
        <v>23</v>
      </c>
      <c r="I13" s="29">
        <f>I7/2</f>
        <v>118.72749774977498</v>
      </c>
      <c r="J13" s="24"/>
      <c r="K13" s="1"/>
      <c r="L13" s="1"/>
      <c r="M13" s="1"/>
    </row>
    <row r="14" spans="1:13" ht="14" thickTop="1" thickBot="1">
      <c r="A14" s="1"/>
      <c r="B14" s="9"/>
      <c r="C14" s="13"/>
      <c r="D14" s="11"/>
      <c r="E14" s="22"/>
      <c r="F14" s="22"/>
      <c r="G14" s="22"/>
      <c r="H14" s="24"/>
      <c r="I14" s="24"/>
      <c r="J14" s="24"/>
      <c r="K14" s="1"/>
      <c r="L14" s="1"/>
      <c r="M14" s="1"/>
    </row>
    <row r="15" spans="1:13" ht="14" thickTop="1" thickBot="1">
      <c r="A15" s="1"/>
      <c r="B15" s="31" t="s">
        <v>24</v>
      </c>
      <c r="C15" s="18">
        <f>C7*0.75</f>
        <v>178.09124662466246</v>
      </c>
      <c r="D15" s="11"/>
      <c r="E15" s="23" t="s">
        <v>24</v>
      </c>
      <c r="F15" s="25">
        <f>F7*0.75</f>
        <v>178.09124662466246</v>
      </c>
      <c r="G15" s="22"/>
      <c r="H15" s="27" t="s">
        <v>24</v>
      </c>
      <c r="I15" s="30">
        <f>I7*0.75</f>
        <v>178.09124662466246</v>
      </c>
      <c r="J15" s="24"/>
      <c r="K15" s="1"/>
      <c r="L15" s="1"/>
      <c r="M15" s="1"/>
    </row>
    <row r="16" spans="1:13" ht="14" thickTop="1" thickBot="1">
      <c r="A16" s="1"/>
      <c r="B16" s="9"/>
      <c r="C16" s="13"/>
      <c r="D16" s="11"/>
      <c r="E16" s="22"/>
      <c r="F16" s="22"/>
      <c r="G16" s="22"/>
      <c r="H16" s="24"/>
      <c r="I16" s="24"/>
      <c r="J16" s="24"/>
      <c r="K16" s="1"/>
      <c r="L16" s="1"/>
      <c r="M16" s="1"/>
    </row>
    <row r="17" spans="1:13" ht="14" thickTop="1" thickBot="1">
      <c r="A17" s="1"/>
      <c r="B17" s="9" t="s">
        <v>5</v>
      </c>
      <c r="C17" s="18">
        <f>C7</f>
        <v>237.45499549954997</v>
      </c>
      <c r="D17" s="11"/>
      <c r="E17" s="22" t="s">
        <v>5</v>
      </c>
      <c r="F17" s="25">
        <f>F7</f>
        <v>237.45499549954997</v>
      </c>
      <c r="G17" s="22"/>
      <c r="H17" s="24" t="s">
        <v>5</v>
      </c>
      <c r="I17" s="29">
        <f>I7</f>
        <v>237.45499549954997</v>
      </c>
      <c r="J17" s="24"/>
      <c r="K17" s="1"/>
      <c r="L17" s="1"/>
      <c r="M17" s="1"/>
    </row>
    <row r="18" spans="1:13" ht="13" thickTop="1">
      <c r="A18" s="1"/>
      <c r="B18" s="9" t="s">
        <v>6</v>
      </c>
      <c r="C18" s="13"/>
      <c r="D18" s="11"/>
      <c r="E18" s="22" t="s">
        <v>6</v>
      </c>
      <c r="F18" s="22"/>
      <c r="G18" s="22"/>
      <c r="H18" s="24" t="s">
        <v>6</v>
      </c>
      <c r="I18" s="24"/>
      <c r="J18" s="24"/>
      <c r="K18" s="1"/>
      <c r="L18" s="1"/>
      <c r="M18" s="1"/>
    </row>
    <row r="19" spans="1:13" ht="13" thickBot="1">
      <c r="A19" s="1"/>
      <c r="B19" s="9"/>
      <c r="C19" s="13"/>
      <c r="D19" s="11"/>
      <c r="E19" s="22"/>
      <c r="F19" s="22"/>
      <c r="G19" s="22"/>
      <c r="H19" s="24"/>
      <c r="I19" s="24"/>
      <c r="J19" s="24"/>
      <c r="K19" s="1"/>
      <c r="L19" s="1"/>
      <c r="M19" s="1"/>
    </row>
    <row r="20" spans="1:13" ht="14" thickTop="1" thickBot="1">
      <c r="A20" s="1"/>
      <c r="B20" s="9" t="s">
        <v>7</v>
      </c>
      <c r="C20" s="4">
        <v>13</v>
      </c>
      <c r="D20" s="5"/>
      <c r="E20" s="22" t="s">
        <v>7</v>
      </c>
      <c r="F20" s="3">
        <v>13</v>
      </c>
      <c r="G20" s="22"/>
      <c r="H20" s="24" t="s">
        <v>7</v>
      </c>
      <c r="I20" s="3">
        <v>13</v>
      </c>
      <c r="J20" s="24"/>
      <c r="K20" s="1"/>
      <c r="L20" s="1"/>
      <c r="M20" s="1"/>
    </row>
    <row r="21" spans="1:13" ht="14" thickTop="1" thickBot="1">
      <c r="A21" s="1"/>
      <c r="B21" s="9"/>
      <c r="C21" s="13"/>
      <c r="D21" s="5"/>
      <c r="E21" s="22"/>
      <c r="F21" s="22"/>
      <c r="G21" s="22"/>
      <c r="H21" s="24"/>
      <c r="I21" s="24"/>
      <c r="J21" s="24"/>
      <c r="K21" s="1"/>
      <c r="L21" s="1"/>
      <c r="M21" s="1"/>
    </row>
    <row r="22" spans="1:13" ht="14" thickTop="1" thickBot="1">
      <c r="A22" s="1"/>
      <c r="B22" s="9" t="s">
        <v>8</v>
      </c>
      <c r="C22" s="4">
        <f>D61</f>
        <v>249.45499549954997</v>
      </c>
      <c r="D22" s="5"/>
      <c r="E22" s="22" t="s">
        <v>8</v>
      </c>
      <c r="F22" s="3">
        <f>G61</f>
        <v>249.45499549954997</v>
      </c>
      <c r="G22" s="22"/>
      <c r="H22" s="24" t="s">
        <v>8</v>
      </c>
      <c r="I22" s="3">
        <f>J61</f>
        <v>249.45499549954997</v>
      </c>
      <c r="J22" s="24"/>
      <c r="K22" s="1"/>
      <c r="L22" s="1"/>
      <c r="M22" s="1"/>
    </row>
    <row r="23" spans="1:13" ht="13" thickTop="1">
      <c r="A23" s="1"/>
      <c r="B23" s="20"/>
      <c r="C23" s="16"/>
      <c r="D23" s="21"/>
      <c r="E23" s="22"/>
      <c r="F23" s="22"/>
      <c r="G23" s="22"/>
      <c r="H23" s="24"/>
      <c r="I23" s="24"/>
      <c r="J23" s="24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 t="b">
        <f>AND(C20&gt;0,C20&lt;=6)</f>
        <v>0</v>
      </c>
      <c r="E52" s="1"/>
      <c r="F52" s="1"/>
      <c r="G52" s="1" t="b">
        <f>AND(F20&gt;0,F20&lt;=6)</f>
        <v>0</v>
      </c>
      <c r="H52" s="1"/>
      <c r="I52" s="1"/>
      <c r="J52" s="1" t="b">
        <f>AND(I20&gt;0,I20&lt;=6)</f>
        <v>0</v>
      </c>
      <c r="K52" s="1"/>
      <c r="L52" s="1"/>
      <c r="M52" s="1"/>
    </row>
    <row r="53" spans="1:13">
      <c r="A53" s="1"/>
      <c r="B53" s="1"/>
      <c r="C53" s="1"/>
      <c r="D53" s="1" t="b">
        <f>IF(D52=TRUE,C17-10,D54)</f>
        <v>0</v>
      </c>
      <c r="E53" s="1"/>
      <c r="F53" s="1"/>
      <c r="G53" s="1" t="b">
        <f>IF(G52=TRUE,F17-10,G54)</f>
        <v>0</v>
      </c>
      <c r="H53" s="1"/>
      <c r="I53" s="1"/>
      <c r="J53" s="1" t="b">
        <f>IF(J52=TRUE,I17-10,J54)</f>
        <v>0</v>
      </c>
      <c r="K53" s="1"/>
      <c r="L53" s="1"/>
      <c r="M53" s="1"/>
    </row>
    <row r="54" spans="1:13">
      <c r="A54" s="1"/>
      <c r="B54" s="1"/>
      <c r="C54" s="1"/>
      <c r="D54" s="1" t="b">
        <f>AND(C20&gt;=7,C20&lt;=8)</f>
        <v>0</v>
      </c>
      <c r="E54" s="1"/>
      <c r="F54" s="1"/>
      <c r="G54" s="1" t="b">
        <f>AND(F20&gt;=7,F20&lt;=8)</f>
        <v>0</v>
      </c>
      <c r="H54" s="1"/>
      <c r="I54" s="1"/>
      <c r="J54" s="1" t="b">
        <f>AND(I20&gt;=7,I20&lt;=8)</f>
        <v>0</v>
      </c>
      <c r="K54" s="1"/>
      <c r="L54" s="1"/>
      <c r="M54" s="1"/>
    </row>
    <row r="55" spans="1:13">
      <c r="A55" s="1"/>
      <c r="B55" s="1"/>
      <c r="C55" s="1">
        <f>IF(C22&gt;=0&lt;2,C19-10,C56)</f>
        <v>0</v>
      </c>
      <c r="D55" s="1" t="b">
        <f>IF(D54=TRUE,C17-5,D56)</f>
        <v>0</v>
      </c>
      <c r="E55" s="1"/>
      <c r="F55" s="1">
        <f>IF(F22&gt;=0&lt;2,F19-10,F56)</f>
        <v>0</v>
      </c>
      <c r="G55" s="1" t="b">
        <f>IF(G54=TRUE,F17-5,G56)</f>
        <v>0</v>
      </c>
      <c r="H55" s="1"/>
      <c r="I55" s="1">
        <f>IF(I22&gt;=0&lt;2,I19-10,I56)</f>
        <v>0</v>
      </c>
      <c r="J55" s="1" t="b">
        <f>IF(J54=TRUE,I17-5,J56)</f>
        <v>0</v>
      </c>
      <c r="K55" s="1"/>
      <c r="L55" s="1"/>
      <c r="M55" s="1"/>
    </row>
    <row r="56" spans="1:13">
      <c r="A56" s="1"/>
      <c r="B56" s="1"/>
      <c r="C56" s="1">
        <f>IF(C22&gt;2&lt;4,C56,C58)</f>
        <v>0</v>
      </c>
      <c r="D56" s="1" t="b">
        <f>AND(C20&gt;=9,C20&lt;12)</f>
        <v>0</v>
      </c>
      <c r="E56" s="1"/>
      <c r="F56" s="1">
        <f>IF(F22&gt;2&lt;4,F56,F58)</f>
        <v>0</v>
      </c>
      <c r="G56" s="1" t="b">
        <f>AND(F20&gt;=9,F20&lt;=12)</f>
        <v>0</v>
      </c>
      <c r="H56" s="1"/>
      <c r="I56" s="1">
        <f>IF(I22&gt;2&lt;4,I56,I58)</f>
        <v>0</v>
      </c>
      <c r="J56" s="1" t="b">
        <f>AND(I20&gt;=9,I20&lt;=12)</f>
        <v>0</v>
      </c>
      <c r="K56" s="1"/>
      <c r="L56" s="1"/>
      <c r="M56" s="1"/>
    </row>
    <row r="57" spans="1:13">
      <c r="A57" s="1"/>
      <c r="B57" s="1"/>
      <c r="C57" s="1"/>
      <c r="D57" s="1" t="b">
        <f>IF(D56=TRUE,C17,D58)</f>
        <v>1</v>
      </c>
      <c r="E57" s="1"/>
      <c r="F57" s="1"/>
      <c r="G57" s="1" t="b">
        <f>IF(G56=TRUE,F17,G58)</f>
        <v>1</v>
      </c>
      <c r="H57" s="1"/>
      <c r="I57" s="1"/>
      <c r="J57" s="1" t="b">
        <f>IF(J56=TRUE,I17+5,J58)</f>
        <v>1</v>
      </c>
      <c r="K57" s="1"/>
      <c r="L57" s="1"/>
      <c r="M57" s="1"/>
    </row>
    <row r="58" spans="1:13">
      <c r="A58" s="1"/>
      <c r="B58" s="1"/>
      <c r="C58" s="1"/>
      <c r="D58" s="1" t="b">
        <f>AND(C20&gt;=13, C20&lt;20)</f>
        <v>1</v>
      </c>
      <c r="E58" s="1"/>
      <c r="F58" s="1"/>
      <c r="G58" s="1" t="b">
        <f>AND(F20&gt;=13, F20&lt;20)</f>
        <v>1</v>
      </c>
      <c r="H58" s="1"/>
      <c r="I58" s="1"/>
      <c r="J58" s="1" t="b">
        <f>AND(I20&gt;=13, I20&lt;20)</f>
        <v>1</v>
      </c>
      <c r="K58" s="1"/>
      <c r="L58" s="1"/>
      <c r="M58" s="1"/>
    </row>
    <row r="59" spans="1:13">
      <c r="A59" s="1"/>
      <c r="B59" s="1"/>
      <c r="C59" s="1"/>
      <c r="D59" s="1">
        <f>IF(D58=TRUE,C17+12,D60)</f>
        <v>249.45499549954997</v>
      </c>
      <c r="E59" s="1"/>
      <c r="F59" s="1"/>
      <c r="G59" s="1">
        <f>IF(G58=TRUE,F17+12,G60)</f>
        <v>249.45499549954997</v>
      </c>
      <c r="H59" s="1"/>
      <c r="I59" s="1"/>
      <c r="J59" s="1">
        <f>IF(J58=TRUE,I17+12,J60)</f>
        <v>249.45499549954997</v>
      </c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>
        <f>SUM(D52:D60)</f>
        <v>249.45499549954997</v>
      </c>
      <c r="E61" s="1"/>
      <c r="F61" s="1"/>
      <c r="G61" s="1">
        <f>SUM(G52:G60)</f>
        <v>249.45499549954997</v>
      </c>
      <c r="H61" s="1"/>
      <c r="I61" s="1"/>
      <c r="J61" s="1">
        <f>SUM(J52:J60)</f>
        <v>249.45499549954997</v>
      </c>
      <c r="K61" s="1"/>
      <c r="L61" s="1"/>
      <c r="M61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APRE Powerlifting </vt:lpstr>
      <vt:lpstr> APRE 6 SPEED STRENGTH</vt:lpstr>
      <vt:lpstr>APRE HYPERTROPHY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Tony Gentilcore</cp:lastModifiedBy>
  <dcterms:created xsi:type="dcterms:W3CDTF">2014-02-08T10:17:04Z</dcterms:created>
  <dcterms:modified xsi:type="dcterms:W3CDTF">2016-09-08T13:16:42Z</dcterms:modified>
</cp:coreProperties>
</file>